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'IS(中文)'!$A$38</definedName>
    <definedName name="ActDesc_P2" localSheetId="0">'BS(中文)'!$K$10</definedName>
    <definedName name="Col01" localSheetId="0">'BS(中文)'!$D$10</definedName>
    <definedName name="Col01_1" localSheetId="1">'IS(中文)'!$C$38</definedName>
    <definedName name="Col01_P2" localSheetId="0">'BS(中文)'!$N$10</definedName>
    <definedName name="Col02" localSheetId="0">'BS(中文)'!$F$10</definedName>
    <definedName name="Col02_1" localSheetId="1">'IS(中文)'!$E$38</definedName>
    <definedName name="Col02_P2" localSheetId="0">'BS(中文)'!$P$10</definedName>
    <definedName name="Col03" localSheetId="0">'BS(中文)'!$H$10</definedName>
    <definedName name="Col03_1" localSheetId="1">'IS(中文)'!$G$38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</definedNames>
  <calcPr fullCalcOnLoad="1"/>
</workbook>
</file>

<file path=xl/sharedStrings.xml><?xml version="1.0" encoding="utf-8"?>
<sst xmlns="http://schemas.openxmlformats.org/spreadsheetml/2006/main" count="115" uniqueCount="85">
  <si>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</si>
  <si>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</si>
  <si>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</si>
  <si>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</si>
  <si>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</si>
  <si>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</si>
  <si>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</si>
  <si>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</si>
  <si>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</si>
  <si>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</si>
  <si>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</si>
  <si>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</si>
  <si>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</si>
  <si>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</si>
  <si>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</si>
  <si>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</si>
  <si>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</si>
  <si>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</si>
  <si>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</si>
  <si>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</si>
  <si>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</si>
  <si>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</si>
  <si>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</si>
  <si>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</si>
  <si>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</si>
  <si>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</si>
  <si>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</si>
  <si>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</si>
  <si>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</si>
  <si>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</si>
  <si>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</si>
  <si>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</si>
  <si>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</si>
  <si>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</si>
  <si>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</si>
  <si>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</si>
  <si>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</si>
  <si>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</si>
  <si>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</si>
  <si>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</si>
  <si>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</si>
  <si>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</si>
  <si>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</si>
  <si>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</si>
  <si>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</si>
  <si>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</si>
  <si>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</si>
  <si>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</si>
  <si>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</si>
  <si>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</si>
  <si>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</si>
  <si>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</si>
  <si>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</si>
  <si>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</si>
  <si>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</si>
  <si>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</si>
  <si>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</si>
  <si>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</si>
  <si>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</si>
  <si>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</si>
  <si>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</si>
  <si>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</si>
  <si>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</si>
  <si>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</si>
  <si>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</si>
  <si>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</si>
  <si>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</si>
  <si>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</si>
  <si>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</si>
  <si>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營業外收入及利益
　合計</t>
  </si>
  <si>
    <t>營業外費用及損失
　合計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</si>
  <si>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</si>
  <si>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</si>
  <si>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</si>
  <si>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九十九年</t>
  </si>
  <si>
    <t>資 產 負 債 表</t>
  </si>
  <si>
    <t>-</t>
  </si>
  <si>
    <r>
      <t>一</t>
    </r>
    <r>
      <rPr>
        <sz val="11"/>
        <rFont val="Times New Roman"/>
        <family val="1"/>
      </rPr>
      <t>OO</t>
    </r>
    <r>
      <rPr>
        <sz val="11"/>
        <rFont val="標楷體"/>
        <family val="4"/>
      </rPr>
      <t>年</t>
    </r>
  </si>
  <si>
    <r>
      <t>民國一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年及九十九年六月三十日</t>
    </r>
  </si>
  <si>
    <t>六月三十日</t>
  </si>
  <si>
    <t>九十九年上半年度</t>
  </si>
  <si>
    <t>九十九年上半年</t>
  </si>
  <si>
    <r>
      <t>民國一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年及九十九年一月一日至六月三十日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</si>
  <si>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年上半年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</si>
  <si>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年上半年度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</si>
</sst>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  <numFmt numFmtId="189" formatCode="&quot;$&quot;#,##0.0;[Red]\-&quot;$&quot;#,##0.0"/>
    <numFmt numFmtId="190" formatCode="0.0"/>
  </numFmts>
  <fonts count="11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6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6" fontId="1" fillId="0" borderId="0" xfId="0" applyNumberFormat="1" applyFont="1" applyAlignment="1">
      <alignment wrapText="1"/>
    </xf>
    <xf numFmtId="6" fontId="1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workbookViewId="0" topLeftCell="E1">
      <selection activeCell="T34" sqref="T34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38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65" t="s">
        <v>0</v>
      </c>
    </row>
    <row r="2" ht="19.5">
      <c r="J2" s="65" t="s">
        <v>75</v>
      </c>
    </row>
    <row r="3" ht="19.5">
      <c r="J3" s="65" t="s">
        <v>78</v>
      </c>
    </row>
    <row r="4" spans="1:17" ht="17.25">
      <c r="A4" s="1"/>
      <c r="Q4" s="2" t="s">
        <v>1</v>
      </c>
    </row>
    <row r="6" ht="17.25">
      <c r="A6" s="3"/>
    </row>
    <row r="7" spans="1:19" ht="16.5">
      <c r="A7" s="80"/>
      <c r="B7" s="80"/>
      <c r="C7" s="81" t="s">
        <v>77</v>
      </c>
      <c r="D7" s="81"/>
      <c r="E7" s="81"/>
      <c r="F7" s="83"/>
      <c r="G7" s="81" t="s">
        <v>74</v>
      </c>
      <c r="H7" s="81"/>
      <c r="I7" s="81"/>
      <c r="J7" s="80"/>
      <c r="K7" s="80"/>
      <c r="L7" s="80"/>
      <c r="M7" s="81" t="s">
        <v>77</v>
      </c>
      <c r="N7" s="81"/>
      <c r="O7" s="81"/>
      <c r="P7" s="83"/>
      <c r="Q7" s="81" t="s">
        <v>74</v>
      </c>
      <c r="R7" s="81"/>
      <c r="S7" s="81"/>
    </row>
    <row r="8" spans="1:19" ht="16.5">
      <c r="A8" s="80"/>
      <c r="B8" s="80"/>
      <c r="C8" s="82" t="s">
        <v>79</v>
      </c>
      <c r="D8" s="82"/>
      <c r="E8" s="82"/>
      <c r="F8" s="83"/>
      <c r="G8" s="82" t="s">
        <v>79</v>
      </c>
      <c r="H8" s="82"/>
      <c r="I8" s="82"/>
      <c r="J8" s="80"/>
      <c r="K8" s="80"/>
      <c r="L8" s="80"/>
      <c r="M8" s="82" t="s">
        <v>79</v>
      </c>
      <c r="N8" s="82"/>
      <c r="O8" s="82"/>
      <c r="P8" s="83"/>
      <c r="Q8" s="82" t="s">
        <v>79</v>
      </c>
      <c r="R8" s="82"/>
      <c r="S8" s="82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60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2"/>
      <c r="P10" s="8"/>
      <c r="Q10" s="8"/>
      <c r="R10" s="8"/>
      <c r="S10" s="8"/>
    </row>
    <row r="11" spans="1:19" ht="17.25">
      <c r="A11" s="9" t="s">
        <v>8</v>
      </c>
      <c r="B11" s="7"/>
      <c r="C11" s="10">
        <v>419428295</v>
      </c>
      <c r="D11" s="8"/>
      <c r="E11" s="11">
        <f>ROUND(C11/$C$40,2)*100</f>
        <v>71</v>
      </c>
      <c r="F11" s="8"/>
      <c r="G11" s="10">
        <v>457399254</v>
      </c>
      <c r="H11" s="8"/>
      <c r="I11" s="11">
        <f>ROUND(G11/$G$40,2)*100</f>
        <v>76</v>
      </c>
      <c r="J11" s="7"/>
      <c r="K11" s="9" t="s">
        <v>9</v>
      </c>
      <c r="L11" s="7"/>
      <c r="M11" s="11"/>
      <c r="N11" s="8"/>
      <c r="O11" s="39"/>
      <c r="P11" s="8"/>
      <c r="Q11" s="10"/>
      <c r="R11" s="8"/>
      <c r="S11" s="11"/>
    </row>
    <row r="12" spans="1:19" ht="17.25">
      <c r="A12" s="9" t="s">
        <v>10</v>
      </c>
      <c r="B12" s="7"/>
      <c r="C12" s="12">
        <v>18663985</v>
      </c>
      <c r="D12" s="8"/>
      <c r="E12" s="11">
        <f>ROUND(C12/$C$40,2)*100</f>
        <v>3</v>
      </c>
      <c r="F12" s="8"/>
      <c r="G12" s="12">
        <v>11563700</v>
      </c>
      <c r="H12" s="8"/>
      <c r="I12" s="11">
        <f aca="true" t="shared" si="0" ref="I12:I40">ROUND(G12/$G$40,2)*100</f>
        <v>2</v>
      </c>
      <c r="J12" s="7"/>
      <c r="K12" s="9" t="s">
        <v>11</v>
      </c>
      <c r="L12" s="7"/>
      <c r="M12" s="10">
        <v>29366022</v>
      </c>
      <c r="N12" s="8"/>
      <c r="O12" s="39">
        <f>ROUND(M12/$M$40,2)*100</f>
        <v>5</v>
      </c>
      <c r="P12" s="8"/>
      <c r="Q12" s="10">
        <v>30034487</v>
      </c>
      <c r="R12" s="8"/>
      <c r="S12" s="39">
        <f>ROUND(Q12/$Q$40,2)*100</f>
        <v>5</v>
      </c>
    </row>
    <row r="13" spans="1:19" ht="17.25">
      <c r="A13" s="9" t="s">
        <v>12</v>
      </c>
      <c r="B13" s="7"/>
      <c r="C13" s="12">
        <v>23856509</v>
      </c>
      <c r="D13" s="8"/>
      <c r="E13" s="11">
        <f>ROUND(C13/$C$40,2)*100</f>
        <v>4</v>
      </c>
      <c r="F13" s="8"/>
      <c r="G13" s="12">
        <v>23401526</v>
      </c>
      <c r="H13" s="8"/>
      <c r="I13" s="11">
        <f t="shared" si="0"/>
        <v>4</v>
      </c>
      <c r="J13" s="7"/>
      <c r="K13" s="9" t="s">
        <v>13</v>
      </c>
      <c r="L13" s="7"/>
      <c r="M13" s="22">
        <v>7433735</v>
      </c>
      <c r="N13" s="8"/>
      <c r="O13" s="39">
        <f>ROUND(M13/$M$40,2)*100</f>
        <v>1</v>
      </c>
      <c r="P13" s="8"/>
      <c r="Q13" s="22"/>
      <c r="R13" s="8"/>
      <c r="S13" s="39"/>
    </row>
    <row r="14" spans="1:19" ht="17.25">
      <c r="A14" s="9" t="s">
        <v>14</v>
      </c>
      <c r="B14" s="7"/>
      <c r="C14" s="12">
        <v>173914</v>
      </c>
      <c r="D14" s="8"/>
      <c r="E14" s="39">
        <v>1</v>
      </c>
      <c r="F14" s="8"/>
      <c r="G14" s="12">
        <v>152272</v>
      </c>
      <c r="H14" s="8"/>
      <c r="I14" s="11"/>
      <c r="J14" s="7"/>
      <c r="K14" s="9" t="s">
        <v>16</v>
      </c>
      <c r="L14" s="7"/>
      <c r="M14" s="12">
        <v>616674</v>
      </c>
      <c r="N14" s="8"/>
      <c r="O14" s="39" t="s">
        <v>76</v>
      </c>
      <c r="P14" s="8"/>
      <c r="Q14" s="12">
        <v>725920</v>
      </c>
      <c r="R14" s="8"/>
      <c r="S14" s="39"/>
    </row>
    <row r="15" spans="1:19" ht="17.25">
      <c r="A15" s="9" t="s">
        <v>17</v>
      </c>
      <c r="B15" s="7"/>
      <c r="C15" s="12">
        <f>7788486+7433735</f>
        <v>15222221</v>
      </c>
      <c r="D15" s="8"/>
      <c r="E15" s="11">
        <f>ROUND(C15/$C$40,2)*100</f>
        <v>3</v>
      </c>
      <c r="F15" s="8"/>
      <c r="G15" s="12">
        <v>13925662</v>
      </c>
      <c r="H15" s="8"/>
      <c r="I15" s="11">
        <f t="shared" si="0"/>
        <v>2</v>
      </c>
      <c r="J15" s="7"/>
      <c r="K15" s="13" t="s">
        <v>18</v>
      </c>
      <c r="L15" s="7"/>
      <c r="M15" s="54">
        <f>SUM(M12:M14)</f>
        <v>37416431</v>
      </c>
      <c r="N15" s="8"/>
      <c r="O15" s="64">
        <f>ROUND(M15/$M$40,2)*100</f>
        <v>6</v>
      </c>
      <c r="P15" s="8"/>
      <c r="Q15" s="54">
        <f>SUM(Q12:Q14)</f>
        <v>30760407</v>
      </c>
      <c r="R15" s="8"/>
      <c r="S15" s="64">
        <f>ROUND(Q15/$Q$40,2)*100</f>
        <v>5</v>
      </c>
    </row>
    <row r="16" spans="1:19" ht="17.25">
      <c r="A16" s="13" t="s">
        <v>19</v>
      </c>
      <c r="B16" s="7"/>
      <c r="C16" s="54">
        <f>SUM(C11:C15)</f>
        <v>477344924</v>
      </c>
      <c r="D16" s="8"/>
      <c r="E16" s="59">
        <f>ROUND(C16/$C$40,2)*100</f>
        <v>80</v>
      </c>
      <c r="F16" s="8"/>
      <c r="G16" s="54">
        <f>SUM(G11:G15)</f>
        <v>506442414</v>
      </c>
      <c r="H16" s="8"/>
      <c r="I16" s="59">
        <f t="shared" si="0"/>
        <v>84</v>
      </c>
      <c r="J16" s="7"/>
      <c r="K16" s="14"/>
      <c r="L16" s="7"/>
      <c r="M16" s="11"/>
      <c r="N16" s="8"/>
      <c r="O16" s="39"/>
      <c r="P16" s="8"/>
      <c r="Q16" s="11"/>
      <c r="R16" s="8"/>
      <c r="S16" s="39"/>
    </row>
    <row r="17" spans="1:19" ht="17.25">
      <c r="A17" s="15"/>
      <c r="B17" s="7"/>
      <c r="C17" s="8"/>
      <c r="D17" s="8"/>
      <c r="E17" s="11"/>
      <c r="F17" s="8"/>
      <c r="G17" s="8"/>
      <c r="H17" s="8"/>
      <c r="I17" s="11"/>
      <c r="J17" s="7"/>
      <c r="K17" s="6" t="s">
        <v>20</v>
      </c>
      <c r="L17" s="7"/>
      <c r="M17" s="8"/>
      <c r="N17" s="8"/>
      <c r="O17" s="39"/>
      <c r="P17" s="8"/>
      <c r="Q17" s="8"/>
      <c r="R17" s="8"/>
      <c r="S17" s="39"/>
    </row>
    <row r="18" spans="1:19" ht="17.25">
      <c r="A18" s="15"/>
      <c r="B18" s="7"/>
      <c r="C18" s="8"/>
      <c r="D18" s="8"/>
      <c r="E18" s="11"/>
      <c r="F18" s="8"/>
      <c r="G18" s="8"/>
      <c r="H18" s="8"/>
      <c r="I18" s="11"/>
      <c r="J18" s="7"/>
      <c r="K18" s="9" t="s">
        <v>21</v>
      </c>
      <c r="L18" s="7"/>
      <c r="M18" s="55">
        <v>6349945</v>
      </c>
      <c r="N18" s="8"/>
      <c r="O18" s="57">
        <f>ROUND(M18/$M$40,2)*100</f>
        <v>1</v>
      </c>
      <c r="P18" s="8"/>
      <c r="Q18" s="55">
        <v>6288743</v>
      </c>
      <c r="R18" s="8"/>
      <c r="S18" s="57">
        <f>ROUND(Q18/$Q$40,2)*100</f>
        <v>1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11"/>
      <c r="J19" s="7"/>
      <c r="K19" s="13"/>
      <c r="L19" s="7"/>
      <c r="M19" s="12"/>
      <c r="N19" s="8"/>
      <c r="O19" s="39"/>
      <c r="P19" s="8"/>
      <c r="Q19" s="12"/>
      <c r="R19" s="8"/>
      <c r="S19" s="39"/>
    </row>
    <row r="20" spans="1:19" ht="17.25">
      <c r="A20" s="9" t="s">
        <v>23</v>
      </c>
      <c r="B20" s="7"/>
      <c r="C20" s="57" t="s">
        <v>15</v>
      </c>
      <c r="D20" s="32"/>
      <c r="E20" s="39" t="s">
        <v>68</v>
      </c>
      <c r="F20" s="32"/>
      <c r="G20" s="57" t="s">
        <v>15</v>
      </c>
      <c r="H20" s="44"/>
      <c r="I20" s="57" t="s">
        <v>68</v>
      </c>
      <c r="J20" s="7"/>
      <c r="O20" s="39"/>
      <c r="S20" s="39"/>
    </row>
    <row r="21" spans="1:19" ht="17.25">
      <c r="A21" s="16"/>
      <c r="B21" s="7"/>
      <c r="C21" s="8"/>
      <c r="D21" s="8"/>
      <c r="E21" s="62"/>
      <c r="F21" s="8"/>
      <c r="G21" s="8"/>
      <c r="H21" s="8"/>
      <c r="I21" s="11"/>
      <c r="J21" s="7"/>
      <c r="K21" s="9" t="s">
        <v>24</v>
      </c>
      <c r="L21" s="7"/>
      <c r="M21" s="55">
        <f>SUM(M15:M18)</f>
        <v>43766376</v>
      </c>
      <c r="N21" s="8"/>
      <c r="O21" s="57">
        <f>ROUND(M21/$M$40,2)*100</f>
        <v>7.000000000000001</v>
      </c>
      <c r="P21" s="8"/>
      <c r="Q21" s="55">
        <f>SUM(Q15:Q18)</f>
        <v>37049150</v>
      </c>
      <c r="R21" s="8"/>
      <c r="S21" s="57">
        <f>ROUND(Q21/$Q$40,2)*100</f>
        <v>6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11"/>
      <c r="J22" s="7"/>
      <c r="O22" s="39"/>
      <c r="S22" s="39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11"/>
      <c r="J23" s="7"/>
      <c r="K23" s="14"/>
      <c r="L23" s="7"/>
      <c r="M23" s="8"/>
      <c r="N23" s="8"/>
      <c r="O23" s="39"/>
      <c r="P23" s="8"/>
      <c r="Q23" s="8"/>
      <c r="R23" s="8"/>
      <c r="S23" s="39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11"/>
      <c r="J24" s="7"/>
      <c r="K24" s="6" t="s">
        <v>27</v>
      </c>
      <c r="L24" s="7"/>
      <c r="M24" s="8"/>
      <c r="N24" s="8"/>
      <c r="O24" s="39"/>
      <c r="P24" s="8"/>
      <c r="Q24" s="8"/>
      <c r="R24" s="8"/>
      <c r="S24" s="39"/>
    </row>
    <row r="25" spans="1:19" ht="17.25">
      <c r="A25" s="13" t="s">
        <v>28</v>
      </c>
      <c r="B25" s="7"/>
      <c r="C25" s="69">
        <v>3092173</v>
      </c>
      <c r="D25" s="68"/>
      <c r="E25" s="69">
        <v>1</v>
      </c>
      <c r="F25" s="68"/>
      <c r="G25" s="69">
        <v>3040009</v>
      </c>
      <c r="H25" s="68"/>
      <c r="I25" s="11">
        <f t="shared" si="0"/>
        <v>1</v>
      </c>
      <c r="J25" s="7"/>
      <c r="K25" s="9" t="s">
        <v>29</v>
      </c>
      <c r="L25" s="7"/>
      <c r="M25" s="12">
        <v>400000000</v>
      </c>
      <c r="N25" s="8"/>
      <c r="O25" s="39">
        <f>ROUND(M25/$M$40,2)*100</f>
        <v>67</v>
      </c>
      <c r="P25" s="8"/>
      <c r="Q25" s="12">
        <v>400000000</v>
      </c>
      <c r="R25" s="8"/>
      <c r="S25" s="39">
        <f>ROUND(Q25/$Q$40,2)*100</f>
        <v>66</v>
      </c>
    </row>
    <row r="26" spans="1:19" ht="17.25">
      <c r="A26" s="13" t="s">
        <v>30</v>
      </c>
      <c r="B26" s="7"/>
      <c r="C26" s="69">
        <v>17155019</v>
      </c>
      <c r="D26" s="68"/>
      <c r="E26" s="69">
        <f>ROUND(C26/$C$40,2)*100</f>
        <v>3</v>
      </c>
      <c r="F26" s="68"/>
      <c r="G26" s="69">
        <v>17095019</v>
      </c>
      <c r="H26" s="68"/>
      <c r="I26" s="11">
        <f t="shared" si="0"/>
        <v>3</v>
      </c>
      <c r="J26" s="7"/>
      <c r="K26" s="9" t="s">
        <v>31</v>
      </c>
      <c r="L26" s="7"/>
      <c r="M26" s="22">
        <v>123082504</v>
      </c>
      <c r="N26" s="8"/>
      <c r="O26" s="39">
        <f>ROUND(M26/$M$40,2)*100</f>
        <v>21</v>
      </c>
      <c r="P26" s="8"/>
      <c r="Q26" s="22">
        <v>123082504</v>
      </c>
      <c r="R26" s="8"/>
      <c r="S26" s="39">
        <f>ROUND(Q26/$Q$40,2)*100</f>
        <v>20</v>
      </c>
    </row>
    <row r="27" spans="1:19" ht="17.25">
      <c r="A27" s="13" t="s">
        <v>32</v>
      </c>
      <c r="B27" s="7"/>
      <c r="C27" s="71">
        <v>26980166</v>
      </c>
      <c r="D27" s="68"/>
      <c r="E27" s="71">
        <f>ROUND(C27/$C$40,2)*100</f>
        <v>5</v>
      </c>
      <c r="F27" s="68"/>
      <c r="G27" s="71">
        <v>26583766</v>
      </c>
      <c r="H27" s="68"/>
      <c r="I27" s="79">
        <f t="shared" si="0"/>
        <v>4</v>
      </c>
      <c r="J27" s="7"/>
      <c r="K27" s="9" t="s">
        <v>33</v>
      </c>
      <c r="L27" s="7"/>
      <c r="M27" s="8"/>
      <c r="N27" s="8"/>
      <c r="O27" s="39"/>
      <c r="P27" s="8"/>
      <c r="Q27" s="8"/>
      <c r="R27" s="8"/>
      <c r="S27" s="39"/>
    </row>
    <row r="28" spans="1:19" ht="17.25">
      <c r="A28" s="17"/>
      <c r="B28" s="7"/>
      <c r="C28" s="69">
        <f>SUM(C25:C27)</f>
        <v>47227358</v>
      </c>
      <c r="D28" s="68"/>
      <c r="E28" s="69">
        <f>ROUND(C28/$C$40,2)*100</f>
        <v>8</v>
      </c>
      <c r="F28" s="68"/>
      <c r="G28" s="69">
        <f>SUM(G25:G27)</f>
        <v>46718794</v>
      </c>
      <c r="H28" s="68"/>
      <c r="I28" s="11">
        <f t="shared" si="0"/>
        <v>8</v>
      </c>
      <c r="J28" s="7"/>
      <c r="K28" s="13" t="s">
        <v>35</v>
      </c>
      <c r="L28" s="7"/>
      <c r="M28" s="12">
        <v>16903903</v>
      </c>
      <c r="N28" s="8"/>
      <c r="O28" s="39">
        <f>ROUND(M28/$M$40,2)*100</f>
        <v>3</v>
      </c>
      <c r="P28" s="8"/>
      <c r="Q28" s="12">
        <v>11227771</v>
      </c>
      <c r="R28" s="8"/>
      <c r="S28" s="39">
        <f>ROUND(Q28/$Q$40,2)*100</f>
        <v>2</v>
      </c>
    </row>
    <row r="29" spans="1:19" ht="17.25">
      <c r="A29" s="9" t="s">
        <v>34</v>
      </c>
      <c r="B29" s="7"/>
      <c r="C29" s="69">
        <v>-42132823</v>
      </c>
      <c r="D29" s="68"/>
      <c r="E29" s="69">
        <f>ROUND(C29/$C$40,2)*100</f>
        <v>-7.000000000000001</v>
      </c>
      <c r="F29" s="68"/>
      <c r="G29" s="69">
        <v>-42326426</v>
      </c>
      <c r="H29" s="68"/>
      <c r="I29" s="69">
        <f t="shared" si="0"/>
        <v>-7.000000000000001</v>
      </c>
      <c r="J29" s="7"/>
      <c r="K29" s="13" t="s">
        <v>37</v>
      </c>
      <c r="L29" s="7"/>
      <c r="M29" s="39" t="s">
        <v>15</v>
      </c>
      <c r="N29" s="8"/>
      <c r="O29" s="39"/>
      <c r="P29" s="8"/>
      <c r="Q29" s="39" t="s">
        <v>15</v>
      </c>
      <c r="R29" s="8"/>
      <c r="S29" s="39"/>
    </row>
    <row r="30" spans="1:19" ht="17.25">
      <c r="A30" s="9" t="s">
        <v>36</v>
      </c>
      <c r="B30" s="7"/>
      <c r="C30" s="69">
        <v>144000</v>
      </c>
      <c r="D30" s="68"/>
      <c r="E30" s="70" t="s">
        <v>68</v>
      </c>
      <c r="F30" s="68"/>
      <c r="G30" s="69">
        <v>1152040</v>
      </c>
      <c r="H30" s="68"/>
      <c r="I30" s="11"/>
      <c r="J30" s="7"/>
      <c r="K30" s="13" t="s">
        <v>39</v>
      </c>
      <c r="L30" s="7"/>
      <c r="M30" s="22">
        <v>12915880</v>
      </c>
      <c r="N30" s="8"/>
      <c r="O30" s="39">
        <f>ROUND(M30/$M$40,2)*100</f>
        <v>2</v>
      </c>
      <c r="P30" s="8"/>
      <c r="Q30" s="22">
        <v>36576098</v>
      </c>
      <c r="R30" s="8"/>
      <c r="S30" s="39">
        <f>ROUND(Q30/$Q$40,2)*100</f>
        <v>6</v>
      </c>
    </row>
    <row r="31" spans="1:19" ht="17.25">
      <c r="A31" s="13" t="s">
        <v>38</v>
      </c>
      <c r="B31" s="7"/>
      <c r="C31" s="72">
        <f>SUM(C28:C30)</f>
        <v>5238535</v>
      </c>
      <c r="D31" s="68"/>
      <c r="E31" s="72">
        <f>ROUND(C31/$C$40,2)*100</f>
        <v>1</v>
      </c>
      <c r="F31" s="68"/>
      <c r="G31" s="72">
        <f>SUM(G28:G30)</f>
        <v>5544408</v>
      </c>
      <c r="H31" s="68"/>
      <c r="I31" s="59">
        <f t="shared" si="0"/>
        <v>1</v>
      </c>
      <c r="J31" s="7"/>
      <c r="K31" s="18" t="s">
        <v>40</v>
      </c>
      <c r="L31" s="7"/>
      <c r="M31" s="69">
        <v>-1898377</v>
      </c>
      <c r="N31" s="68"/>
      <c r="O31" s="39">
        <f>ROUND(M31/$M$40,2)*100</f>
        <v>0</v>
      </c>
      <c r="P31" s="68"/>
      <c r="Q31" s="69">
        <v>-3505915</v>
      </c>
      <c r="R31" s="68"/>
      <c r="S31" s="69">
        <f>ROUND(Q31/$Q$40,2)*100</f>
        <v>-1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11"/>
      <c r="J32" s="7"/>
      <c r="K32" s="18" t="s">
        <v>42</v>
      </c>
      <c r="L32" s="7"/>
      <c r="M32" s="54">
        <f>SUM(M25:M31)</f>
        <v>551003910</v>
      </c>
      <c r="N32" s="8"/>
      <c r="O32" s="59">
        <f>ROUND(M32/$M$40,2)*100</f>
        <v>93</v>
      </c>
      <c r="P32" s="8"/>
      <c r="Q32" s="54">
        <f>SUM(Q25:Q31)</f>
        <v>567380458</v>
      </c>
      <c r="R32" s="8"/>
      <c r="S32" s="59">
        <f>ROUND(Q32/$Q$40,2)*100</f>
        <v>94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11"/>
      <c r="J33" s="7"/>
      <c r="K33" s="14"/>
      <c r="L33" s="7"/>
      <c r="M33" s="8"/>
      <c r="N33" s="8"/>
      <c r="O33" s="39"/>
      <c r="P33" s="8"/>
      <c r="Q33" s="8"/>
      <c r="R33" s="8"/>
      <c r="S33" s="39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11"/>
      <c r="J34" s="7"/>
      <c r="K34" s="14"/>
      <c r="L34" s="7"/>
      <c r="M34" s="8"/>
      <c r="N34" s="8"/>
      <c r="O34" s="39"/>
      <c r="P34" s="8"/>
      <c r="Q34" s="8"/>
      <c r="R34" s="8"/>
      <c r="S34" s="39"/>
    </row>
    <row r="35" spans="1:19" ht="17.25">
      <c r="A35" s="9" t="s">
        <v>43</v>
      </c>
      <c r="B35" s="7"/>
      <c r="C35" s="12">
        <v>104630786</v>
      </c>
      <c r="D35" s="8"/>
      <c r="E35" s="11">
        <f>ROUND(C35/$C$40,2)*100</f>
        <v>18</v>
      </c>
      <c r="F35" s="8"/>
      <c r="G35" s="12">
        <v>84623986</v>
      </c>
      <c r="H35" s="8"/>
      <c r="I35" s="11">
        <f t="shared" si="0"/>
        <v>14.000000000000002</v>
      </c>
      <c r="J35" s="7"/>
      <c r="K35" s="14"/>
      <c r="L35" s="7"/>
      <c r="M35" s="8"/>
      <c r="N35" s="8"/>
      <c r="O35" s="39"/>
      <c r="P35" s="8"/>
      <c r="Q35" s="8"/>
      <c r="R35" s="8"/>
      <c r="S35" s="39"/>
    </row>
    <row r="36" spans="1:19" ht="17.25">
      <c r="A36" s="9" t="s">
        <v>44</v>
      </c>
      <c r="B36" s="7"/>
      <c r="C36" s="12">
        <v>6476550</v>
      </c>
      <c r="D36" s="8"/>
      <c r="E36" s="11">
        <f>ROUND(C36/$C$40,2)*100</f>
        <v>1</v>
      </c>
      <c r="F36" s="8"/>
      <c r="G36" s="12">
        <v>7100967</v>
      </c>
      <c r="H36" s="8"/>
      <c r="I36" s="11">
        <f t="shared" si="0"/>
        <v>1</v>
      </c>
      <c r="J36" s="7"/>
      <c r="K36" s="14"/>
      <c r="L36" s="7"/>
      <c r="M36" s="8"/>
      <c r="N36" s="8"/>
      <c r="O36" s="39"/>
      <c r="P36" s="8"/>
      <c r="Q36" s="8"/>
      <c r="R36" s="8"/>
      <c r="S36" s="39"/>
    </row>
    <row r="37" spans="1:19" ht="17.25">
      <c r="A37" s="9" t="s">
        <v>45</v>
      </c>
      <c r="B37" s="7"/>
      <c r="C37" s="12">
        <v>1079491</v>
      </c>
      <c r="D37" s="8"/>
      <c r="E37" s="39" t="s">
        <v>68</v>
      </c>
      <c r="F37" s="8"/>
      <c r="G37" s="12">
        <v>717833</v>
      </c>
      <c r="H37" s="8"/>
      <c r="I37" s="11"/>
      <c r="J37" s="7"/>
      <c r="K37" s="14"/>
      <c r="L37" s="7"/>
      <c r="M37" s="8"/>
      <c r="N37" s="8"/>
      <c r="O37" s="39"/>
      <c r="P37" s="8"/>
      <c r="Q37" s="8"/>
      <c r="R37" s="8"/>
      <c r="S37" s="39"/>
    </row>
    <row r="38" spans="1:19" ht="17.25">
      <c r="A38" s="13" t="s">
        <v>46</v>
      </c>
      <c r="B38" s="7"/>
      <c r="C38" s="54">
        <f>SUM(C35:C37)</f>
        <v>112186827</v>
      </c>
      <c r="D38" s="8"/>
      <c r="E38" s="59">
        <f>ROUND(C38/$C$40,2)*100</f>
        <v>19</v>
      </c>
      <c r="F38" s="8"/>
      <c r="G38" s="54">
        <f>SUM(G35:G37)</f>
        <v>92442786</v>
      </c>
      <c r="H38" s="8"/>
      <c r="I38" s="59">
        <f t="shared" si="0"/>
        <v>15</v>
      </c>
      <c r="J38" s="7"/>
      <c r="K38" s="14"/>
      <c r="L38" s="7"/>
      <c r="M38" s="8"/>
      <c r="N38" s="8"/>
      <c r="O38" s="39"/>
      <c r="P38" s="8"/>
      <c r="Q38" s="8"/>
      <c r="R38" s="8"/>
      <c r="S38" s="39"/>
    </row>
    <row r="39" spans="1:19" ht="17.25">
      <c r="A39" s="7"/>
      <c r="B39" s="7"/>
      <c r="C39" s="19"/>
      <c r="D39" s="8"/>
      <c r="E39" s="11"/>
      <c r="F39" s="8"/>
      <c r="G39" s="19"/>
      <c r="H39" s="8"/>
      <c r="I39" s="11"/>
      <c r="J39" s="7"/>
      <c r="K39" s="14"/>
      <c r="L39" s="7"/>
      <c r="M39" s="8"/>
      <c r="N39" s="8"/>
      <c r="O39" s="39"/>
      <c r="P39" s="8"/>
      <c r="Q39" s="8"/>
      <c r="R39" s="8"/>
      <c r="S39" s="39"/>
    </row>
    <row r="40" spans="1:19" ht="18" thickBot="1">
      <c r="A40" s="6" t="s">
        <v>47</v>
      </c>
      <c r="B40" s="7"/>
      <c r="C40" s="56">
        <f>C16+C31+C38</f>
        <v>594770286</v>
      </c>
      <c r="D40" s="8"/>
      <c r="E40" s="58">
        <f>ROUND(C40/$C$40,2)*100</f>
        <v>100</v>
      </c>
      <c r="F40" s="8"/>
      <c r="G40" s="56">
        <f>G16+G31+G38</f>
        <v>604429608</v>
      </c>
      <c r="H40" s="8"/>
      <c r="I40" s="58">
        <f t="shared" si="0"/>
        <v>100</v>
      </c>
      <c r="J40" s="7"/>
      <c r="K40" s="6" t="s">
        <v>48</v>
      </c>
      <c r="L40" s="7"/>
      <c r="M40" s="61">
        <f>M32+M21</f>
        <v>594770286</v>
      </c>
      <c r="N40" s="8"/>
      <c r="O40" s="63">
        <f>ROUND(M40/$M$40,2)*100</f>
        <v>100</v>
      </c>
      <c r="P40" s="8"/>
      <c r="Q40" s="61">
        <f>Q32+Q21</f>
        <v>604429608</v>
      </c>
      <c r="R40" s="8"/>
      <c r="S40" s="63">
        <f>ROUND(Q40/$Q$40,2)*100</f>
        <v>100</v>
      </c>
    </row>
    <row r="41" ht="17.25" thickTop="1"/>
  </sheetData>
  <mergeCells count="15">
    <mergeCell ref="P7:P8"/>
    <mergeCell ref="Q7:S7"/>
    <mergeCell ref="Q8:S8"/>
    <mergeCell ref="K7:K8"/>
    <mergeCell ref="L7:L8"/>
    <mergeCell ref="M7:O7"/>
    <mergeCell ref="M8:O8"/>
    <mergeCell ref="F7:F8"/>
    <mergeCell ref="G7:I7"/>
    <mergeCell ref="G8:I8"/>
    <mergeCell ref="J7:J8"/>
    <mergeCell ref="A7:A8"/>
    <mergeCell ref="B7:B8"/>
    <mergeCell ref="C7:E7"/>
    <mergeCell ref="C8:E8"/>
  </mergeCells>
  <printOptions/>
  <pageMargins left="0.2" right="0.23" top="0.56" bottom="0.27" header="0.2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2">
      <selection activeCell="C38" sqref="C38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65" t="s">
        <v>0</v>
      </c>
    </row>
    <row r="2" ht="28.5" customHeight="1">
      <c r="D2" s="65" t="s">
        <v>49</v>
      </c>
    </row>
    <row r="3" ht="28.5" customHeight="1">
      <c r="D3" s="65" t="s">
        <v>82</v>
      </c>
    </row>
    <row r="4" ht="28.5" customHeight="1">
      <c r="D4" s="65"/>
    </row>
    <row r="5" ht="16.5">
      <c r="I5" s="23" t="s">
        <v>1</v>
      </c>
    </row>
    <row r="6" ht="16.5">
      <c r="A6" s="24"/>
    </row>
    <row r="7" spans="1:9" ht="16.5">
      <c r="A7" s="4"/>
      <c r="B7" s="4"/>
      <c r="C7" s="84" t="s">
        <v>83</v>
      </c>
      <c r="D7" s="84"/>
      <c r="E7" s="84"/>
      <c r="F7" s="4"/>
      <c r="G7" s="84" t="s">
        <v>81</v>
      </c>
      <c r="H7" s="84"/>
      <c r="I7" s="84"/>
    </row>
    <row r="8" spans="1:9" ht="16.5">
      <c r="A8" s="4"/>
      <c r="B8" s="4"/>
      <c r="C8" s="34" t="s">
        <v>3</v>
      </c>
      <c r="D8" s="26"/>
      <c r="E8" s="27" t="s">
        <v>4</v>
      </c>
      <c r="F8" s="4"/>
      <c r="G8" s="34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8"/>
      <c r="H9" s="29"/>
      <c r="I9" s="8"/>
    </row>
    <row r="10" spans="1:9" ht="16.5">
      <c r="A10" s="4" t="s">
        <v>51</v>
      </c>
      <c r="B10" s="4"/>
      <c r="C10" s="37">
        <v>110439675</v>
      </c>
      <c r="D10" s="29"/>
      <c r="E10" s="42">
        <f>ROUND(C10/$C$13,2)*100</f>
        <v>91</v>
      </c>
      <c r="F10" s="29"/>
      <c r="G10" s="37">
        <v>125938187</v>
      </c>
      <c r="H10" s="29"/>
      <c r="I10" s="42">
        <f>ROUND(G10/$G$13,2)*100</f>
        <v>92</v>
      </c>
    </row>
    <row r="11" spans="1:9" ht="16.5">
      <c r="A11" s="41" t="s">
        <v>63</v>
      </c>
      <c r="B11" s="4"/>
      <c r="C11" s="30">
        <v>3688724</v>
      </c>
      <c r="D11" s="29"/>
      <c r="E11" s="42">
        <f>ROUND(C11/$C$13,2)*100</f>
        <v>3</v>
      </c>
      <c r="F11" s="29"/>
      <c r="G11" s="30">
        <v>4246540</v>
      </c>
      <c r="H11" s="29"/>
      <c r="I11" s="42">
        <f>ROUND(G11/$G$13,2)*100</f>
        <v>3</v>
      </c>
    </row>
    <row r="12" spans="1:9" ht="16.5">
      <c r="A12" s="41" t="s">
        <v>64</v>
      </c>
      <c r="B12" s="4"/>
      <c r="C12" s="40">
        <v>7194720</v>
      </c>
      <c r="D12" s="29"/>
      <c r="E12" s="43">
        <f>ROUND(C12/$C$13,2)*100</f>
        <v>6</v>
      </c>
      <c r="F12" s="29"/>
      <c r="G12" s="40">
        <v>6771426</v>
      </c>
      <c r="H12" s="29"/>
      <c r="I12" s="43">
        <f>ROUND(G12/$G$13,2)*100</f>
        <v>5</v>
      </c>
    </row>
    <row r="13" spans="1:9" ht="16.5">
      <c r="A13" s="25" t="s">
        <v>52</v>
      </c>
      <c r="B13" s="4"/>
      <c r="C13" s="30">
        <f>SUM(C10:C12)</f>
        <v>121323119</v>
      </c>
      <c r="D13" s="29"/>
      <c r="E13" s="53">
        <f>ROUND(C13/$C$13,2)*100</f>
        <v>100</v>
      </c>
      <c r="F13" s="29"/>
      <c r="G13" s="30">
        <f>SUM(G10:G12)</f>
        <v>136956153</v>
      </c>
      <c r="H13" s="29"/>
      <c r="I13" s="53">
        <f>ROUND(G13/$G$13,2)*100</f>
        <v>100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8"/>
    </row>
    <row r="15" spans="1:9" ht="16.5">
      <c r="A15" s="25" t="s">
        <v>53</v>
      </c>
      <c r="B15" s="4"/>
      <c r="C15" s="73">
        <v>-109423530</v>
      </c>
      <c r="D15" s="75"/>
      <c r="E15" s="73">
        <f>ROUND(C15/$C$13,2)*100</f>
        <v>-90</v>
      </c>
      <c r="F15" s="75"/>
      <c r="G15" s="73">
        <v>-117418490</v>
      </c>
      <c r="H15" s="75"/>
      <c r="I15" s="73">
        <f>ROUND(G15/$G$13,2)*100</f>
        <v>-86</v>
      </c>
    </row>
    <row r="16" spans="1:9" ht="16.5">
      <c r="A16" s="4"/>
      <c r="B16" s="4"/>
      <c r="C16" s="68"/>
      <c r="D16" s="75"/>
      <c r="E16" s="68"/>
      <c r="F16" s="75"/>
      <c r="G16" s="68"/>
      <c r="H16" s="75"/>
      <c r="I16" s="68"/>
    </row>
    <row r="17" spans="1:9" ht="16.5">
      <c r="A17" s="25" t="s">
        <v>54</v>
      </c>
      <c r="B17" s="4"/>
      <c r="C17" s="73">
        <f>C13+C15</f>
        <v>11899589</v>
      </c>
      <c r="D17" s="75"/>
      <c r="E17" s="73">
        <f>ROUND(C17/$C$13,2)*100</f>
        <v>10</v>
      </c>
      <c r="F17" s="75"/>
      <c r="G17" s="73">
        <f>G13+G15</f>
        <v>19537663</v>
      </c>
      <c r="H17" s="75"/>
      <c r="I17" s="73">
        <f>ROUND(G17/$G$13,2)*100</f>
        <v>14.000000000000002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8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8"/>
    </row>
    <row r="20" spans="1:9" ht="16.5">
      <c r="A20" s="41" t="s">
        <v>65</v>
      </c>
      <c r="B20" s="4"/>
      <c r="C20" s="35">
        <v>2107243</v>
      </c>
      <c r="D20" s="29"/>
      <c r="E20" s="8">
        <f>ROUND(C20/$C$13,2)*100</f>
        <v>2</v>
      </c>
      <c r="F20" s="29"/>
      <c r="G20" s="35">
        <v>1618058</v>
      </c>
      <c r="H20" s="29"/>
      <c r="I20" s="8">
        <f>ROUND(G20/$G$13,2)*100</f>
        <v>1</v>
      </c>
    </row>
    <row r="21" spans="1:9" ht="16.5">
      <c r="A21" s="41" t="s">
        <v>66</v>
      </c>
      <c r="B21" s="4"/>
      <c r="C21" s="35"/>
      <c r="D21" s="32"/>
      <c r="E21" s="32"/>
      <c r="F21" s="32"/>
      <c r="G21" s="35">
        <v>825747</v>
      </c>
      <c r="H21" s="32"/>
      <c r="I21" s="8">
        <f>ROUND(G21/$G$13,2)*100</f>
        <v>1</v>
      </c>
    </row>
    <row r="22" spans="1:9" ht="16.5">
      <c r="A22" s="41" t="s">
        <v>67</v>
      </c>
      <c r="B22" s="4"/>
      <c r="C22" s="40">
        <v>5398</v>
      </c>
      <c r="D22" s="29"/>
      <c r="E22" s="51"/>
      <c r="F22" s="29"/>
      <c r="G22" s="40">
        <v>165285</v>
      </c>
      <c r="H22" s="29"/>
      <c r="I22" s="51"/>
    </row>
    <row r="23" spans="1:9" ht="33">
      <c r="A23" s="25" t="s">
        <v>69</v>
      </c>
      <c r="B23" s="4"/>
      <c r="C23" s="45">
        <f>SUM(C20:C22)</f>
        <v>2112641</v>
      </c>
      <c r="D23" s="29"/>
      <c r="E23" s="52">
        <f>ROUND(C23/$C$13,2)*100</f>
        <v>2</v>
      </c>
      <c r="F23" s="29"/>
      <c r="G23" s="45">
        <f>SUM(G20:G22)</f>
        <v>2609090</v>
      </c>
      <c r="H23" s="29"/>
      <c r="I23" s="52">
        <f>ROUND(G23/$G$13,2)*100</f>
        <v>2</v>
      </c>
    </row>
    <row r="24" spans="1:9" ht="16.5">
      <c r="A24" s="4"/>
      <c r="B24" s="4"/>
      <c r="C24" s="8"/>
      <c r="D24" s="29"/>
      <c r="E24" s="8"/>
      <c r="F24" s="29"/>
      <c r="G24" s="8"/>
      <c r="H24" s="29"/>
      <c r="I24" s="8"/>
    </row>
    <row r="25" spans="1:9" ht="16.5">
      <c r="A25" s="25" t="s">
        <v>56</v>
      </c>
      <c r="B25" s="4"/>
      <c r="C25" s="8"/>
      <c r="D25" s="29"/>
      <c r="E25" s="8"/>
      <c r="F25" s="29"/>
      <c r="G25" s="8"/>
      <c r="H25" s="29"/>
      <c r="I25" s="8"/>
    </row>
    <row r="26" spans="1:9" ht="16.5">
      <c r="A26" s="41" t="s">
        <v>73</v>
      </c>
      <c r="B26" s="4"/>
      <c r="C26" s="74">
        <v>-435357</v>
      </c>
      <c r="D26" s="47"/>
      <c r="E26" s="46" t="s">
        <v>68</v>
      </c>
      <c r="F26" s="29"/>
      <c r="G26" s="74">
        <v>-209332</v>
      </c>
      <c r="H26" s="47"/>
      <c r="I26" s="46" t="s">
        <v>68</v>
      </c>
    </row>
    <row r="27" spans="1:9" ht="16.5">
      <c r="A27" s="41" t="s">
        <v>72</v>
      </c>
      <c r="B27" s="4"/>
      <c r="C27" s="66">
        <v>-75834</v>
      </c>
      <c r="D27" s="47"/>
      <c r="E27" s="48" t="s">
        <v>68</v>
      </c>
      <c r="F27" s="29"/>
      <c r="G27" s="66"/>
      <c r="H27" s="47"/>
      <c r="I27" s="48" t="s">
        <v>68</v>
      </c>
    </row>
    <row r="28" spans="1:9" ht="33">
      <c r="A28" s="25" t="s">
        <v>70</v>
      </c>
      <c r="B28" s="4"/>
      <c r="C28" s="67">
        <f>SUM(C26:C27)</f>
        <v>-511191</v>
      </c>
      <c r="D28" s="47"/>
      <c r="E28" s="49" t="s">
        <v>71</v>
      </c>
      <c r="F28" s="29"/>
      <c r="G28" s="67">
        <f>SUM(G26:G27)</f>
        <v>-209332</v>
      </c>
      <c r="H28" s="47"/>
      <c r="I28" s="49" t="s">
        <v>68</v>
      </c>
    </row>
    <row r="29" spans="1:9" ht="16.5">
      <c r="A29" s="4"/>
      <c r="B29" s="4"/>
      <c r="C29" s="8"/>
      <c r="D29" s="29"/>
      <c r="E29" s="8"/>
      <c r="F29" s="29"/>
      <c r="G29" s="8"/>
      <c r="H29" s="29"/>
      <c r="I29" s="8"/>
    </row>
    <row r="30" spans="1:9" ht="16.5">
      <c r="A30" s="25" t="s">
        <v>57</v>
      </c>
      <c r="B30" s="4"/>
      <c r="C30" s="37">
        <f>C17+C23+C28</f>
        <v>13501039</v>
      </c>
      <c r="D30" s="29"/>
      <c r="E30" s="8">
        <f>ROUND(C30/$C$13,2)*100</f>
        <v>11</v>
      </c>
      <c r="F30" s="29"/>
      <c r="G30" s="37">
        <f>G17+G23+G28</f>
        <v>21937421</v>
      </c>
      <c r="H30" s="29"/>
      <c r="I30" s="77">
        <f>ROUND(G30/$G$13,2)*100</f>
        <v>16</v>
      </c>
    </row>
    <row r="31" spans="1:9" ht="16.5">
      <c r="A31" s="4"/>
      <c r="B31" s="4"/>
      <c r="C31" s="8"/>
      <c r="D31" s="29"/>
      <c r="E31" s="8"/>
      <c r="F31" s="29"/>
      <c r="G31" s="8"/>
      <c r="H31" s="29"/>
      <c r="I31" s="8"/>
    </row>
    <row r="32" spans="1:9" ht="16.5">
      <c r="A32" s="25" t="s">
        <v>58</v>
      </c>
      <c r="B32" s="4"/>
      <c r="C32" s="73">
        <v>-2375752</v>
      </c>
      <c r="D32" s="29"/>
      <c r="E32" s="73">
        <f>ROUND(C32/$C$13,2)*100</f>
        <v>-2</v>
      </c>
      <c r="F32" s="29"/>
      <c r="G32" s="73">
        <v>-6553556</v>
      </c>
      <c r="H32" s="29"/>
      <c r="I32" s="73">
        <f>ROUND(G32/$G$13,2)*100</f>
        <v>-5</v>
      </c>
    </row>
    <row r="33" spans="1:9" ht="16.5">
      <c r="A33" s="4"/>
      <c r="B33" s="4"/>
      <c r="C33" s="8"/>
      <c r="D33" s="29"/>
      <c r="E33" s="8"/>
      <c r="F33" s="29"/>
      <c r="G33" s="8"/>
      <c r="H33" s="29"/>
      <c r="I33" s="8"/>
    </row>
    <row r="34" spans="1:9" ht="17.25" thickBot="1">
      <c r="A34" s="25" t="s">
        <v>59</v>
      </c>
      <c r="B34" s="4"/>
      <c r="C34" s="36">
        <f>SUM(C30:C32)</f>
        <v>11125287</v>
      </c>
      <c r="D34" s="29"/>
      <c r="E34" s="31">
        <f>ROUND(C34/$C$13,2)*100</f>
        <v>9</v>
      </c>
      <c r="F34" s="29"/>
      <c r="G34" s="36">
        <f>SUM(G30:G32)</f>
        <v>15383865</v>
      </c>
      <c r="H34" s="29"/>
      <c r="I34" s="78">
        <f>ROUND(G34/$G$13,2)*100</f>
        <v>11</v>
      </c>
    </row>
    <row r="35" ht="17.25" thickTop="1">
      <c r="A35" s="33"/>
    </row>
    <row r="36" spans="1:9" ht="16.5" customHeight="1">
      <c r="A36" s="4"/>
      <c r="B36" s="4"/>
      <c r="C36" s="84" t="s">
        <v>84</v>
      </c>
      <c r="D36" s="84"/>
      <c r="E36" s="84"/>
      <c r="F36" s="20"/>
      <c r="G36" s="84" t="s">
        <v>80</v>
      </c>
      <c r="H36" s="84"/>
      <c r="I36" s="84"/>
    </row>
    <row r="37" spans="1:9" ht="16.5">
      <c r="A37" s="4"/>
      <c r="B37" s="4"/>
      <c r="C37" s="50" t="s">
        <v>60</v>
      </c>
      <c r="D37" s="44"/>
      <c r="E37" s="50" t="s">
        <v>61</v>
      </c>
      <c r="F37" s="44"/>
      <c r="G37" s="50" t="s">
        <v>60</v>
      </c>
      <c r="H37" s="44"/>
      <c r="I37" s="50" t="s">
        <v>61</v>
      </c>
    </row>
    <row r="38" spans="1:9" ht="17.25" thickBot="1">
      <c r="A38" s="25" t="s">
        <v>62</v>
      </c>
      <c r="B38" s="4"/>
      <c r="C38" s="76">
        <f>C30/40000000</f>
        <v>0.337525975</v>
      </c>
      <c r="D38" s="44"/>
      <c r="E38" s="76">
        <f>C34/40000000</f>
        <v>0.278132175</v>
      </c>
      <c r="F38" s="44"/>
      <c r="G38" s="76">
        <f>G30/40000000</f>
        <v>0.548435525</v>
      </c>
      <c r="H38" s="44"/>
      <c r="I38" s="76">
        <f>G34/40000000</f>
        <v>0.384596625</v>
      </c>
    </row>
    <row r="39" spans="1:9" ht="17.25" thickTop="1">
      <c r="A39" s="4"/>
      <c r="B39" s="4"/>
      <c r="C39" s="8"/>
      <c r="D39" s="29"/>
      <c r="E39" s="8"/>
      <c r="F39" s="29"/>
      <c r="G39" s="8"/>
      <c r="H39" s="29"/>
      <c r="I39" s="8"/>
    </row>
  </sheetData>
  <mergeCells count="4">
    <mergeCell ref="C36:E36"/>
    <mergeCell ref="G36:I36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hj.lu</cp:lastModifiedBy>
  <cp:lastPrinted>2011-09-02T05:37:03Z</cp:lastPrinted>
  <dcterms:created xsi:type="dcterms:W3CDTF">2009-11-19T07:37:49Z</dcterms:created>
  <dcterms:modified xsi:type="dcterms:W3CDTF">2011-09-02T07:12:01Z</dcterms:modified>
  <cp:category/>
  <cp:version/>
  <cp:contentType/>
  <cp:contentStatus/>
</cp:coreProperties>
</file>